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8F68AD3C-22FB-43FC-929D-B794D9D641F2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40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47" l="1"/>
  <c r="L3" i="47"/>
  <c r="L4" i="47" s="1"/>
  <c r="J27" i="40"/>
  <c r="T24" i="40"/>
  <c r="S24" i="40"/>
  <c r="R24" i="40"/>
  <c r="L24" i="40"/>
  <c r="O24" i="40" s="1"/>
  <c r="P24" i="40" s="1"/>
  <c r="F24" i="40"/>
  <c r="E24" i="40"/>
  <c r="D24" i="40"/>
  <c r="T22" i="40"/>
  <c r="S22" i="40"/>
  <c r="R22" i="40"/>
  <c r="L22" i="40"/>
  <c r="O22" i="40" s="1"/>
  <c r="P22" i="40" s="1"/>
  <c r="F22" i="40"/>
  <c r="E22" i="40"/>
  <c r="D22" i="40"/>
  <c r="T21" i="40"/>
  <c r="S21" i="40"/>
  <c r="R21" i="40"/>
  <c r="L21" i="40"/>
  <c r="O21" i="40" s="1"/>
  <c r="P21" i="40" s="1"/>
  <c r="F21" i="40"/>
  <c r="E21" i="40"/>
  <c r="D21" i="40"/>
  <c r="T20" i="40"/>
  <c r="S20" i="40"/>
  <c r="L20" i="40" s="1"/>
  <c r="R20" i="40"/>
  <c r="F20" i="40"/>
  <c r="E20" i="40"/>
  <c r="D20" i="40"/>
  <c r="T18" i="40"/>
  <c r="S18" i="40"/>
  <c r="L18" i="40" s="1"/>
  <c r="R18" i="40"/>
  <c r="F18" i="40"/>
  <c r="E18" i="40"/>
  <c r="D18" i="40"/>
  <c r="T17" i="40"/>
  <c r="S17" i="40"/>
  <c r="L17" i="40" s="1"/>
  <c r="R17" i="40"/>
  <c r="F17" i="40"/>
  <c r="E17" i="40"/>
  <c r="D17" i="40"/>
  <c r="T16" i="40"/>
  <c r="S16" i="40"/>
  <c r="L16" i="40" s="1"/>
  <c r="R16" i="40"/>
  <c r="F16" i="40"/>
  <c r="E16" i="40"/>
  <c r="D16" i="40"/>
  <c r="T14" i="40"/>
  <c r="S14" i="40"/>
  <c r="R14" i="40"/>
  <c r="L14" i="40"/>
  <c r="O14" i="40" s="1"/>
  <c r="P14" i="40" s="1"/>
  <c r="F14" i="40"/>
  <c r="E14" i="40"/>
  <c r="D14" i="40"/>
  <c r="O3" i="47" l="1"/>
  <c r="O4" i="47" s="1"/>
  <c r="M16" i="40"/>
  <c r="O16" i="40"/>
  <c r="P16" i="40" s="1"/>
  <c r="V16" i="40" s="1"/>
  <c r="O20" i="40"/>
  <c r="P20" i="40" s="1"/>
  <c r="M20" i="40"/>
  <c r="O18" i="40"/>
  <c r="P18" i="40" s="1"/>
  <c r="V18" i="40" s="1"/>
  <c r="M18" i="40"/>
  <c r="O17" i="40"/>
  <c r="P17" i="40" s="1"/>
  <c r="V17" i="40" s="1"/>
  <c r="M17" i="40"/>
  <c r="P27" i="40"/>
  <c r="M21" i="40"/>
  <c r="M14" i="40"/>
  <c r="M24" i="40"/>
  <c r="M22" i="40"/>
  <c r="M27" i="40" l="1"/>
  <c r="V27" i="40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<sst xmlns="http://schemas.openxmlformats.org/spreadsheetml/2006/main" count="503" uniqueCount="196">
  <si>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</si>
  <si>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</si>
  <si>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</si>
  <si>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</si>
  <si>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</si>
  <si>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</si>
  <si>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</si>
  <si>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</si>
  <si>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</si>
  <si>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</si>
  <si>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</si>
  <si>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</si>
  <si>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</si>
  <si>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</si>
  <si>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</si>
  <si>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</si>
  <si>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</si>
  <si>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</si>
  <si>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</si>
  <si>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</si>
  <si>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</si>
  <si>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</si>
  <si>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</si>
  <si>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</si>
  <si>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</si>
  <si>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</si>
  <si>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</si>
  <si>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</si>
  <si>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</si>
  <si>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</si>
  <si>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</si>
  <si>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</si>
  <si>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</si>
  <si>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</si>
  <si>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</si>
  <si>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</si>
  <si>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</si>
  <si>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</si>
  <si>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</si>
  <si>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</si>
  <si>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</si>
  <si>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</si>
  <si>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</si>
  <si>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</si>
  <si>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</si>
  <si>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</si>
  <si>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</si>
  <si>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</si>
  <si>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</si>
  <si>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</si>
  <si>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</si>
  <si>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</si>
  <si>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</si>
  <si>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</si>
  <si>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</si>
  <si>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</si>
  <si>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</si>
  <si>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</si>
  <si>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</si>
  <si>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</si>
  <si>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</si>
  <si>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</si>
  <si>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</si>
  <si>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</si>
  <si>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</si>
  <si>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</si>
  <si>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</si>
  <si>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</si>
  <si>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</si>
  <si>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</si>
  <si>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</si>
  <si>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</si>
  <si>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</si>
  <si>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</si>
  <si>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</si>
  <si>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</si>
  <si>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</si>
  <si>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</si>
  <si>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</si>
  <si>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</si>
  <si>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</si>
  <si>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</si>
  <si>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</si>
  <si>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</si>
  <si>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</si>
  <si>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</si>
  <si>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</si>
  <si>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</si>
  <si>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</si>
  <si>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</si>
  <si>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</si>
  <si>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</si>
  <si>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</si>
  <si>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</si>
  <si>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</si>
  <si>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</si>
  <si>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</si>
  <si>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</si>
  <si>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</si>
  <si>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</si>
  <si>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</si>
  <si>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</si>
  <si>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</si>
  <si>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</si>
  <si>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</si>
  <si>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</si>
  <si>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</si>
  <si>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</si>
  <si>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</si>
  <si>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</si>
  <si>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</si>
  <si>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</si>
  <si>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</si>
  <si>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</si>
  <si>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</si>
  <si>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</si>
  <si>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</si>
  <si>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</si>
  <si>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</si>
  <si>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</si>
  <si>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</si>
  <si>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</si>
  <si>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</si>
  <si>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</si>
  <si>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</si>
  <si>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</si>
  <si>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</si>
  <si>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</si>
  <si>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</si>
  <si>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</si>
  <si>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</si>
  <si>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</si>
  <si>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</si>
  <si>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</si>
  <si>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</si>
  <si>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</si>
  <si>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</si>
  <si>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</si>
  <si>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</si>
  <si>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</si>
  <si>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</si>
  <si>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</si>
  <si>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</si>
  <si>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</si>
  <si>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</si>
  <si>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</si>
  <si>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</si>
  <si>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</si>
  <si>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</si>
  <si>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</si>
  <si>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</si>
  <si>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</si>
  <si>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</si>
  <si>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</si>
  <si>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</si>
  <si>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</si>
  <si>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</si>
  <si>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</si>
  <si>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</si>
  <si>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</si>
  <si>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</si>
  <si>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</si>
  <si>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</si>
  <si>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</si>
  <si>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</si>
  <si>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</si>
  <si>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</si>
  <si>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</si>
  <si>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</si>
  <si>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</si>
  <si>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</si>
  <si>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</si>
  <si>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</si>
  <si>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</si>
  <si>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CARNAVAL</t>
  </si>
  <si>
    <t>FEVEREIRO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</si>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</sst>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70824-F5B8-4E20-890A-3A4854002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166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167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169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173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162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163</v>
      </c>
      <c r="P14" s="61" t="s">
        <v>162</v>
      </c>
      <c r="Q14" s="55" t="s">
        <v>164</v>
      </c>
      <c r="R14" s="55" t="s">
        <v>92</v>
      </c>
      <c r="S14" s="55" t="s">
        <v>165</v>
      </c>
      <c r="T14" s="55" t="s">
        <v>166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167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162</v>
      </c>
      <c r="R24" s="55" t="s">
        <v>48</v>
      </c>
      <c r="S24" s="55" t="s">
        <v>168</v>
      </c>
      <c r="T24" s="55" t="s">
        <v>169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170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171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162</v>
      </c>
      <c r="R32" s="55" t="s">
        <v>48</v>
      </c>
      <c r="S32" s="55" t="s">
        <v>141</v>
      </c>
      <c r="T32" s="55" t="s">
        <v>172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170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7" t="s">
        <v>161</v>
      </c>
      <c r="Z35" s="168"/>
      <c r="AA35" s="168"/>
      <c r="AB35" s="168"/>
      <c r="AC35" s="168"/>
      <c r="AD35" s="168"/>
      <c r="AE35" s="168"/>
      <c r="AF35" s="168"/>
      <c r="AG35" s="168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64" t="s">
        <v>150</v>
      </c>
      <c r="C43" s="165"/>
      <c r="D43" s="166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6960-C115-4898-8A8A-83F8BCC0AB3C}">
  <sheetPr>
    <pageSetUpPr fitToPage="1"/>
  </sheetPr>
  <dimension ref="B1:X30"/>
  <sheetViews>
    <sheetView showGridLines="0" tabSelected="1" zoomScale="50" zoomScaleNormal="50" zoomScaleSheetLayoutView="50" workbookViewId="0">
      <selection activeCell="F34" sqref="F34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7" t="s">
        <v>174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9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2" t="s">
        <v>175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0" t="s">
        <v>157</v>
      </c>
      <c r="D10" s="181"/>
      <c r="E10" s="181"/>
      <c r="F10" s="181"/>
      <c r="G10" s="181"/>
      <c r="H10" s="181"/>
      <c r="I10" s="181"/>
      <c r="J10" s="182"/>
      <c r="K10" s="2"/>
      <c r="L10" s="183" t="s">
        <v>0</v>
      </c>
      <c r="M10" s="183"/>
      <c r="N10" s="183"/>
      <c r="O10" s="183"/>
      <c r="P10" s="183"/>
      <c r="Q10" s="2"/>
      <c r="R10" s="2"/>
      <c r="S10" s="2"/>
      <c r="T10" s="2"/>
      <c r="U10" s="2"/>
      <c r="V10" s="140" t="s">
        <v>17</v>
      </c>
    </row>
    <row r="11" spans="2:24" ht="27" customHeight="1" x14ac:dyDescent="0.25">
      <c r="C11" s="174" t="s">
        <v>33</v>
      </c>
      <c r="D11" s="174" t="s">
        <v>1</v>
      </c>
      <c r="E11" s="174" t="s">
        <v>2</v>
      </c>
      <c r="F11" s="174"/>
      <c r="G11" s="174" t="s">
        <v>20</v>
      </c>
      <c r="H11" s="174" t="s">
        <v>22</v>
      </c>
      <c r="I11" s="174" t="s">
        <v>19</v>
      </c>
      <c r="J11" s="174" t="s">
        <v>3</v>
      </c>
      <c r="K11" s="3"/>
      <c r="L11" s="172" t="s">
        <v>10</v>
      </c>
      <c r="M11" s="172"/>
      <c r="N11" s="173" t="s">
        <v>4</v>
      </c>
      <c r="O11" s="174" t="s">
        <v>11</v>
      </c>
      <c r="P11" s="174"/>
      <c r="Q11" s="3"/>
      <c r="R11" s="175" t="s">
        <v>18</v>
      </c>
      <c r="S11" s="175"/>
      <c r="T11" s="175"/>
      <c r="U11" s="3"/>
      <c r="V11" s="176" t="s">
        <v>25</v>
      </c>
    </row>
    <row r="12" spans="2:24" ht="27" customHeight="1" x14ac:dyDescent="0.25">
      <c r="C12" s="174"/>
      <c r="D12" s="174"/>
      <c r="E12" s="174"/>
      <c r="F12" s="174"/>
      <c r="G12" s="174"/>
      <c r="H12" s="174"/>
      <c r="I12" s="174"/>
      <c r="J12" s="174"/>
      <c r="K12" s="3"/>
      <c r="L12" s="172"/>
      <c r="M12" s="172"/>
      <c r="N12" s="173"/>
      <c r="O12" s="174"/>
      <c r="P12" s="174"/>
      <c r="Q12" s="3"/>
      <c r="R12" s="175"/>
      <c r="S12" s="175"/>
      <c r="T12" s="175"/>
      <c r="U12" s="3"/>
      <c r="V12" s="176"/>
    </row>
    <row r="13" spans="2:24" ht="33.75" customHeight="1" x14ac:dyDescent="0.25">
      <c r="C13" s="174"/>
      <c r="D13" s="174"/>
      <c r="E13" s="122" t="s">
        <v>5</v>
      </c>
      <c r="F13" s="122" t="s">
        <v>6</v>
      </c>
      <c r="G13" s="174"/>
      <c r="H13" s="174"/>
      <c r="I13" s="174"/>
      <c r="J13" s="174"/>
      <c r="K13" s="3"/>
      <c r="L13" s="123" t="s">
        <v>8</v>
      </c>
      <c r="M13" s="123" t="s">
        <v>9</v>
      </c>
      <c r="N13" s="173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25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175</v>
      </c>
      <c r="H14" s="93" t="s">
        <v>155</v>
      </c>
      <c r="I14" s="94">
        <v>5</v>
      </c>
      <c r="J14" s="95">
        <v>50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142820.62500000003</v>
      </c>
      <c r="N14" s="119"/>
      <c r="O14" s="120">
        <f t="shared" ref="O14" si="1">L14-L14*N14</f>
        <v>2856.4125000000004</v>
      </c>
      <c r="P14" s="121">
        <f t="shared" ref="P14" si="2">O14*$J14</f>
        <v>142820.62500000003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69" t="s">
        <v>28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5">
        <f t="shared" ref="V16:V18" si="6">P16*20%</f>
        <v>0</v>
      </c>
    </row>
    <row r="17" spans="2:22" ht="29.25" hidden="1" customHeight="1" x14ac:dyDescent="0.25">
      <c r="B17" s="169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5">
        <f t="shared" si="6"/>
        <v>0</v>
      </c>
    </row>
    <row r="18" spans="2:22" ht="29.25" hidden="1" customHeight="1" x14ac:dyDescent="0.25">
      <c r="B18" s="169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5">
        <f t="shared" si="6"/>
        <v>0</v>
      </c>
    </row>
    <row r="19" spans="2:22" ht="15.75" hidden="1" customHeight="1" x14ac:dyDescent="0.5">
      <c r="B19" s="29"/>
    </row>
    <row r="20" spans="2:22" ht="29.25" hidden="1" customHeight="1" x14ac:dyDescent="0.25">
      <c r="B20" s="169" t="s">
        <v>29</v>
      </c>
      <c r="C20" s="92"/>
      <c r="D20" s="89" t="str">
        <f>IF(ISERROR(VLOOKUP(C20,'GRADE OUT 25'!$B:$G,5,0)),"",VLOOKUP(C20,'GRADE OUT 25'!$B:$G,5,0))</f>
        <v/>
      </c>
      <c r="E20" s="101" t="str">
        <f>IF(ISERROR(VLOOKUP(C20,'GRADE OUT 25'!$B:$G,2,0)),"",VLOOKUP(C20,'GRADE OUT 25'!$B:$G,2,0))</f>
        <v/>
      </c>
      <c r="F20" s="88" t="str">
        <f>IF(ISERROR(VLOOKUP(C20,'GRADE OUT 25'!$B:$G,3,0)),"",VLOOKUP(C20,'GRADE OUT 25'!$B:$G,3,0))</f>
        <v/>
      </c>
      <c r="G20" s="93"/>
      <c r="H20" s="93"/>
      <c r="I20" s="94"/>
      <c r="J20" s="95"/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8">
        <f t="shared" ref="M20:M22" si="7">L20*$J20</f>
        <v>0</v>
      </c>
      <c r="N20" s="119"/>
      <c r="O20" s="120">
        <f t="shared" ref="O20:O22" si="8">L20-L20*N20</f>
        <v>0</v>
      </c>
      <c r="P20" s="121">
        <f t="shared" ref="P20:P22" si="9">O20*$J20</f>
        <v>0</v>
      </c>
      <c r="Q20" s="4"/>
      <c r="R20" s="111" t="str">
        <f>IF(ISERROR(VLOOKUP(C20,'GRADE OUT 25'!$B:$G,5,0)),"",VLOOKUP(C20,'GRADE OUT 25'!$B:$G,5,0))</f>
        <v/>
      </c>
      <c r="S20" s="112">
        <f>IF(ISERROR(VLOOKUP(C20,'GRADE OUT 25'!$B:$H,7,0)),0,VLOOKUP(C20,'GRADE OUT 25'!$B:$H,7,0))</f>
        <v>0</v>
      </c>
      <c r="T20" s="113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29.25" hidden="1" customHeight="1" x14ac:dyDescent="0.25">
      <c r="B21" s="169"/>
      <c r="C21" s="92"/>
      <c r="D21" s="89" t="str">
        <f>IF(ISERROR(VLOOKUP(C21,'GRADE OUT 25'!$B:$G,5,0)),"",VLOOKUP(C21,'GRADE OUT 25'!$B:$G,5,0))</f>
        <v/>
      </c>
      <c r="E21" s="101" t="str">
        <f>IF(ISERROR(VLOOKUP(C21,'GRADE OUT 25'!$B:$G,2,0)),"",VLOOKUP(C21,'GRADE OUT 25'!$B:$G,2,0))</f>
        <v/>
      </c>
      <c r="F21" s="88" t="str">
        <f>IF(ISERROR(VLOOKUP(C21,'GRADE OUT 25'!$B:$G,3,0)),"",VLOOKUP(C21,'GRADE OUT 25'!$B:$G,3,0))</f>
        <v/>
      </c>
      <c r="G21" s="93"/>
      <c r="H21" s="93"/>
      <c r="I21" s="94"/>
      <c r="J21" s="95"/>
      <c r="K21" s="4"/>
      <c r="L21" s="103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4">
        <f t="shared" si="7"/>
        <v>0</v>
      </c>
      <c r="N21" s="99"/>
      <c r="O21" s="107">
        <f t="shared" si="8"/>
        <v>0</v>
      </c>
      <c r="P21" s="108">
        <f t="shared" si="9"/>
        <v>0</v>
      </c>
      <c r="Q21" s="4"/>
      <c r="R21" s="111" t="str">
        <f>IF(ISERROR(VLOOKUP(C21,'GRADE OUT 25'!$B:$G,5,0)),"",VLOOKUP(C21,'GRADE OUT 25'!$B:$G,5,0))</f>
        <v/>
      </c>
      <c r="S21" s="112">
        <f>IF(ISERROR(VLOOKUP(C21,'GRADE OUT 25'!$B:$H,7,0)),0,VLOOKUP(C21,'GRADE OUT 25'!$B:$H,7,0))</f>
        <v>0</v>
      </c>
      <c r="T21" s="113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2:22" ht="29.25" hidden="1" customHeight="1" x14ac:dyDescent="0.25">
      <c r="B22" s="169"/>
      <c r="C22" s="92"/>
      <c r="D22" s="89" t="str">
        <f>IF(ISERROR(VLOOKUP(C22,'GRADE OUT 25'!$B:$G,5,0)),"",VLOOKUP(C22,'GRADE OUT 25'!$B:$G,5,0))</f>
        <v/>
      </c>
      <c r="E22" s="102" t="str">
        <f>IF(ISERROR(VLOOKUP(C22,'GRADE OUT 25'!$B:$G,2,0)),"",VLOOKUP(C22,'GRADE OUT 25'!$B:$G,2,0))</f>
        <v/>
      </c>
      <c r="F22" s="90" t="str">
        <f>IF(ISERROR(VLOOKUP(C22,'GRADE OUT 25'!$B:$G,3,0)),"",VLOOKUP(C22,'GRADE OUT 25'!$B:$G,3,0))</f>
        <v/>
      </c>
      <c r="G22" s="96"/>
      <c r="H22" s="93"/>
      <c r="I22" s="97"/>
      <c r="J22" s="98"/>
      <c r="K22" s="4"/>
      <c r="L22" s="105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6">
        <f t="shared" si="7"/>
        <v>0</v>
      </c>
      <c r="N22" s="100"/>
      <c r="O22" s="109">
        <f t="shared" si="8"/>
        <v>0</v>
      </c>
      <c r="P22" s="110">
        <f t="shared" si="9"/>
        <v>0</v>
      </c>
      <c r="Q22" s="4"/>
      <c r="R22" s="114" t="str">
        <f>IF(ISERROR(VLOOKUP(C22,'GRADE OUT 25'!$B:$G,5,0)),"",VLOOKUP(C22,'GRADE OUT 25'!$B:$G,5,0))</f>
        <v/>
      </c>
      <c r="S22" s="115">
        <f>IF(ISERROR(VLOOKUP(C22,'GRADE OUT 25'!$B:$H,7,0)),0,VLOOKUP(C22,'GRADE OUT 25'!$B:$H,7,0))</f>
        <v>0</v>
      </c>
      <c r="T22" s="116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2:22" ht="15.75" hidden="1" customHeight="1" x14ac:dyDescent="0.5">
      <c r="B23" s="29"/>
    </row>
    <row r="24" spans="2:22" ht="29.25" customHeight="1" x14ac:dyDescent="0.25">
      <c r="B24" s="128" t="s">
        <v>30</v>
      </c>
      <c r="C24" s="92" t="s">
        <v>149</v>
      </c>
      <c r="D24" s="89" t="str">
        <f>IF(ISERROR(VLOOKUP(C24,'GRADE OUT 25'!$B:$G,5,0)),"",VLOOKUP(C24,'GRADE OUT 25'!$B:$G,5,0))</f>
        <v>ROTATIVO</v>
      </c>
      <c r="E24" s="101">
        <f>IF(ISERROR(VLOOKUP(C24,'GRADE OUT 25'!$B:$G,2,0)),"",VLOOKUP(C24,'GRADE OUT 25'!$B:$G,2,0))</f>
        <v>0</v>
      </c>
      <c r="F24" s="88">
        <f>IF(ISERROR(VLOOKUP(C24,'GRADE OUT 25'!$B:$G,3,0)),"",VLOOKUP(C24,'GRADE OUT 25'!$B:$G,3,0))</f>
        <v>0</v>
      </c>
      <c r="G24" s="143" t="s">
        <v>175</v>
      </c>
      <c r="H24" s="93" t="s">
        <v>156</v>
      </c>
      <c r="I24" s="94">
        <v>30</v>
      </c>
      <c r="J24" s="95">
        <v>20</v>
      </c>
      <c r="K24" s="4"/>
      <c r="L24" s="117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8">
        <f t="shared" ref="M24" si="10">L24*$J24</f>
        <v>152342</v>
      </c>
      <c r="N24" s="119"/>
      <c r="O24" s="120">
        <f t="shared" ref="O24" si="11">L24-L24*N24</f>
        <v>7617.1</v>
      </c>
      <c r="P24" s="121">
        <f t="shared" ref="P24" si="12">O24*$J24</f>
        <v>152342</v>
      </c>
      <c r="Q24" s="4"/>
      <c r="R24" s="111" t="str">
        <f>IF(ISERROR(VLOOKUP(C24,'GRADE OUT 25'!$B:$G,5,0)),"",VLOOKUP(C24,'GRADE OUT 25'!$B:$G,5,0))</f>
        <v>ROTATIVO</v>
      </c>
      <c r="S24" s="112">
        <f>IF(ISERROR(VLOOKUP(C24,'GRADE OUT 25'!$B:$H,7,0)),0,VLOOKUP(C24,'GRADE OUT 25'!$B:$H,7,0))</f>
        <v>7617.1</v>
      </c>
      <c r="T24" s="11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9.75" customHeight="1" x14ac:dyDescent="0.25"/>
    <row r="26" spans="2:22" ht="18" customHeight="1" x14ac:dyDescent="0.25"/>
    <row r="27" spans="2:22" ht="51" customHeight="1" x14ac:dyDescent="0.25">
      <c r="B27" s="170" t="s">
        <v>23</v>
      </c>
      <c r="C27" s="171"/>
      <c r="D27" s="171"/>
      <c r="E27" s="171"/>
      <c r="F27" s="171"/>
      <c r="G27" s="171"/>
      <c r="H27" s="171"/>
      <c r="I27" s="129"/>
      <c r="J27" s="130">
        <f>SUM(J14:J24)</f>
        <v>70</v>
      </c>
      <c r="K27" s="5"/>
      <c r="L27" s="131"/>
      <c r="M27" s="132">
        <f>SUM(M14:M24)</f>
        <v>295162.625</v>
      </c>
      <c r="N27" s="133"/>
      <c r="O27" s="134"/>
      <c r="P27" s="135">
        <f>SUM(P14:P24)</f>
        <v>295162.625</v>
      </c>
      <c r="Q27" s="5"/>
      <c r="R27" s="136"/>
      <c r="S27" s="137"/>
      <c r="T27" s="138"/>
      <c r="U27" s="5"/>
      <c r="V27" s="139">
        <f>SUM(V16:V18)</f>
        <v>0</v>
      </c>
    </row>
    <row r="28" spans="2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R11:T12"/>
    <mergeCell ref="V11:V12"/>
    <mergeCell ref="B16:B18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20:B22"/>
    <mergeCell ref="B27:H27"/>
    <mergeCell ref="L11:M12"/>
    <mergeCell ref="N11:N13"/>
    <mergeCell ref="O11:P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341398-3DEB-46C1-ACC6-21A4D2386090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C44E-3907-47B7-BAD3-FAF0ACFA50E1}">
  <dimension ref="A1:O4"/>
  <sheetViews>
    <sheetView workbookViewId="0">
      <selection activeCell="B6" sqref="B6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4" t="s">
        <v>174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6"/>
    </row>
    <row r="2" spans="1:15" ht="26.25" thickBot="1" x14ac:dyDescent="0.3">
      <c r="A2" s="145" t="s">
        <v>176</v>
      </c>
      <c r="B2" s="146" t="s">
        <v>177</v>
      </c>
      <c r="C2" s="147" t="s">
        <v>178</v>
      </c>
      <c r="D2" s="146" t="s">
        <v>179</v>
      </c>
      <c r="E2" s="187" t="s">
        <v>180</v>
      </c>
      <c r="F2" s="187"/>
      <c r="G2" s="148" t="s">
        <v>181</v>
      </c>
      <c r="H2" s="148" t="s">
        <v>182</v>
      </c>
      <c r="I2" s="148" t="s">
        <v>183</v>
      </c>
      <c r="J2" s="188" t="s">
        <v>184</v>
      </c>
      <c r="K2" s="189"/>
      <c r="L2" s="149" t="s">
        <v>185</v>
      </c>
      <c r="M2" s="150" t="s">
        <v>186</v>
      </c>
      <c r="N2" s="151" t="s">
        <v>187</v>
      </c>
      <c r="O2" s="152" t="s">
        <v>188</v>
      </c>
    </row>
    <row r="3" spans="1:15" ht="51" x14ac:dyDescent="0.25">
      <c r="A3" s="153" t="s">
        <v>189</v>
      </c>
      <c r="B3" s="154" t="s">
        <v>190</v>
      </c>
      <c r="C3" s="154" t="s">
        <v>191</v>
      </c>
      <c r="D3" s="155" t="s">
        <v>192</v>
      </c>
      <c r="E3" s="154">
        <v>1</v>
      </c>
      <c r="F3" s="154" t="s">
        <v>193</v>
      </c>
      <c r="G3" s="154" t="s">
        <v>191</v>
      </c>
      <c r="H3" s="156">
        <v>300000</v>
      </c>
      <c r="I3" s="157" t="s">
        <v>194</v>
      </c>
      <c r="J3" s="158">
        <v>91</v>
      </c>
      <c r="K3" s="154" t="s">
        <v>195</v>
      </c>
      <c r="L3" s="159">
        <f>J3*H3/1000</f>
        <v>27300</v>
      </c>
      <c r="M3" s="160">
        <v>0</v>
      </c>
      <c r="N3" s="158">
        <f>J3-(J3*M3)</f>
        <v>91</v>
      </c>
      <c r="O3" s="161">
        <f t="shared" ref="O3" si="0">L3-(L3*M3)</f>
        <v>27300</v>
      </c>
    </row>
    <row r="4" spans="1:15" ht="21" x14ac:dyDescent="0.25">
      <c r="A4" s="190" t="s">
        <v>9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162">
        <f>SUM(L3:L3)</f>
        <v>27300</v>
      </c>
      <c r="M4" s="160">
        <v>0</v>
      </c>
      <c r="N4" s="144"/>
      <c r="O4" s="163">
        <f>SUM(O3:O3)</f>
        <v>27300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2025-10-21T13:27:01Z</dcterms:modified>
</cp:coreProperties>
</file>